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</mc:Choice>
  </mc:AlternateContent>
  <xr:revisionPtr revIDLastSave="0" documentId="13_ncr:11_{9219DE22-4853-4CE9-8E3A-A2ED18EF8B6B}" xr6:coauthVersionLast="47" xr6:coauthVersionMax="47" xr10:uidLastSave="{00000000-0000-0000-0000-000000000000}"/>
  <bookViews>
    <workbookView xWindow="-120" yWindow="-120" windowWidth="29040" windowHeight="1653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3 2021A079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'03 2021A079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'03 2021A079 Pol'!$A$1:$X$78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G41" i="1"/>
  <c r="F41" i="1"/>
  <c r="G40" i="1"/>
  <c r="F40" i="1"/>
  <c r="G39" i="1"/>
  <c r="F39" i="1"/>
  <c r="G68" i="12"/>
  <c r="BA65" i="12"/>
  <c r="BA17" i="12"/>
  <c r="BA16" i="12"/>
  <c r="G9" i="12"/>
  <c r="I9" i="12"/>
  <c r="K9" i="12"/>
  <c r="M9" i="12"/>
  <c r="O9" i="12"/>
  <c r="Q9" i="12"/>
  <c r="V9" i="12"/>
  <c r="G12" i="12"/>
  <c r="I12" i="12"/>
  <c r="K12" i="12"/>
  <c r="M12" i="12"/>
  <c r="O12" i="12"/>
  <c r="Q12" i="12"/>
  <c r="V12" i="12"/>
  <c r="G15" i="12"/>
  <c r="I15" i="12"/>
  <c r="K15" i="12"/>
  <c r="M15" i="12"/>
  <c r="O15" i="12"/>
  <c r="Q15" i="12"/>
  <c r="V15" i="12"/>
  <c r="G32" i="12"/>
  <c r="I32" i="12"/>
  <c r="K32" i="12"/>
  <c r="M32" i="12"/>
  <c r="O32" i="12"/>
  <c r="Q32" i="12"/>
  <c r="V32" i="12"/>
  <c r="G36" i="12"/>
  <c r="I36" i="12"/>
  <c r="K36" i="12"/>
  <c r="M36" i="12"/>
  <c r="O36" i="12"/>
  <c r="Q36" i="12"/>
  <c r="V36" i="12"/>
  <c r="G39" i="12"/>
  <c r="I39" i="12"/>
  <c r="K39" i="12"/>
  <c r="M39" i="12"/>
  <c r="O39" i="12"/>
  <c r="Q39" i="12"/>
  <c r="V39" i="12"/>
  <c r="G42" i="12"/>
  <c r="I42" i="12"/>
  <c r="K42" i="12"/>
  <c r="M42" i="12"/>
  <c r="O42" i="12"/>
  <c r="Q42" i="12"/>
  <c r="V42" i="12"/>
  <c r="G46" i="12"/>
  <c r="I46" i="12"/>
  <c r="K46" i="12"/>
  <c r="M46" i="12"/>
  <c r="O46" i="12"/>
  <c r="Q46" i="12"/>
  <c r="V46" i="12"/>
  <c r="G49" i="12"/>
  <c r="I49" i="12"/>
  <c r="K49" i="12"/>
  <c r="M49" i="12"/>
  <c r="O49" i="12"/>
  <c r="Q49" i="12"/>
  <c r="V49" i="12"/>
  <c r="G52" i="12"/>
  <c r="I52" i="12"/>
  <c r="K52" i="12"/>
  <c r="M52" i="12"/>
  <c r="O52" i="12"/>
  <c r="Q52" i="12"/>
  <c r="V52" i="12"/>
  <c r="G54" i="12"/>
  <c r="I54" i="12"/>
  <c r="K54" i="12"/>
  <c r="M54" i="12"/>
  <c r="O54" i="12"/>
  <c r="Q54" i="12"/>
  <c r="V54" i="12"/>
  <c r="G56" i="12"/>
  <c r="I56" i="12"/>
  <c r="K56" i="12"/>
  <c r="M56" i="12"/>
  <c r="O56" i="12"/>
  <c r="Q56" i="12"/>
  <c r="V56" i="12"/>
  <c r="G58" i="12"/>
  <c r="I58" i="12"/>
  <c r="K58" i="12"/>
  <c r="M58" i="12"/>
  <c r="O58" i="12"/>
  <c r="Q58" i="12"/>
  <c r="V58" i="12"/>
  <c r="G61" i="12"/>
  <c r="G60" i="12" s="1"/>
  <c r="I61" i="12"/>
  <c r="I60" i="12" s="1"/>
  <c r="K61" i="12"/>
  <c r="K60" i="12" s="1"/>
  <c r="M61" i="12"/>
  <c r="M60" i="12" s="1"/>
  <c r="O61" i="12"/>
  <c r="O60" i="12" s="1"/>
  <c r="Q61" i="12"/>
  <c r="Q60" i="12" s="1"/>
  <c r="V61" i="12"/>
  <c r="V60" i="12" s="1"/>
  <c r="G64" i="12"/>
  <c r="I64" i="12"/>
  <c r="K64" i="12"/>
  <c r="M64" i="12"/>
  <c r="O64" i="12"/>
  <c r="Q64" i="12"/>
  <c r="V64" i="12"/>
  <c r="G66" i="12"/>
  <c r="I66" i="12"/>
  <c r="K66" i="12"/>
  <c r="M66" i="12"/>
  <c r="O66" i="12"/>
  <c r="Q66" i="12"/>
  <c r="V66" i="12"/>
  <c r="AE68" i="12"/>
  <c r="AF68" i="12"/>
  <c r="I20" i="1"/>
  <c r="I19" i="1"/>
  <c r="I18" i="1"/>
  <c r="I17" i="1"/>
  <c r="I16" i="1"/>
  <c r="I54" i="1"/>
  <c r="J53" i="1"/>
  <c r="J52" i="1"/>
  <c r="J51" i="1"/>
  <c r="J50" i="1"/>
  <c r="J49" i="1"/>
  <c r="J54" i="1" s="1"/>
  <c r="F42" i="1"/>
  <c r="G42" i="1"/>
  <c r="G25" i="1" s="1"/>
  <c r="A25" i="1" s="1"/>
  <c r="H41" i="1"/>
  <c r="I41" i="1" s="1"/>
  <c r="H40" i="1"/>
  <c r="I40" i="1" s="1"/>
  <c r="H39" i="1"/>
  <c r="I21" i="1"/>
  <c r="J28" i="1"/>
  <c r="J26" i="1"/>
  <c r="G38" i="1"/>
  <c r="F38" i="1"/>
  <c r="J23" i="1"/>
  <c r="J24" i="1"/>
  <c r="J25" i="1"/>
  <c r="J27" i="1"/>
  <c r="E24" i="1"/>
  <c r="E26" i="1"/>
  <c r="G26" i="1" l="1"/>
  <c r="A26" i="1"/>
  <c r="G28" i="1"/>
  <c r="G23" i="1"/>
  <c r="V63" i="12"/>
  <c r="Q63" i="12"/>
  <c r="O63" i="12"/>
  <c r="M63" i="12"/>
  <c r="K63" i="12"/>
  <c r="I63" i="12"/>
  <c r="G63" i="12"/>
  <c r="V45" i="12"/>
  <c r="Q45" i="12"/>
  <c r="O45" i="12"/>
  <c r="M45" i="12"/>
  <c r="K45" i="12"/>
  <c r="I45" i="12"/>
  <c r="G45" i="12"/>
  <c r="V35" i="12"/>
  <c r="Q35" i="12"/>
  <c r="O35" i="12"/>
  <c r="M35" i="12"/>
  <c r="K35" i="12"/>
  <c r="I35" i="12"/>
  <c r="G35" i="12"/>
  <c r="V8" i="12"/>
  <c r="Q8" i="12"/>
  <c r="O8" i="12"/>
  <c r="M8" i="12"/>
  <c r="K8" i="12"/>
  <c r="I8" i="12"/>
  <c r="G8" i="12"/>
  <c r="H42" i="1"/>
  <c r="I39" i="1"/>
  <c r="I42" i="1" s="1"/>
  <c r="A23" i="1" l="1"/>
  <c r="J41" i="1"/>
  <c r="J40" i="1"/>
  <c r="J39" i="1"/>
  <c r="J42" i="1" s="1"/>
  <c r="G24" i="1" l="1"/>
  <c r="A27" i="1" s="1"/>
  <c r="A24" i="1"/>
  <c r="G29" i="1" l="1"/>
  <c r="G27" i="1" s="1"/>
  <c r="A29" i="1"/>
</calcChain>
</file>

<file path=xl/sharedStrings.xml><?xml version="1.0" encoding="utf-8"?>
<sst xmlns="http://schemas.openxmlformats.org/spreadsheetml/2006/main" count="350" uniqueCount="191">
  <si>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</si>
  <si>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</si>
  <si>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</si>
  <si>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</si>
  <si>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</si>
  <si>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</si>
  <si>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</si>
  <si>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</si>
  <si>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</si>
  <si>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</si>
  <si>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</si>
  <si>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</si>
  <si>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</si>
  <si>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</si>
  <si>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</si>
  <si>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</si>
  <si>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</si>
  <si>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</si>
  <si>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</si>
  <si>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</si>
  <si>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</si>
  <si>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</si>
  <si>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</si>
  <si>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</si>
  <si>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</si>
  <si>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</si>
  <si>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</si>
  <si>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</si>
  <si>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</si>
  <si>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</si>
  <si>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</si>
  <si>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</si>
  <si>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</si>
  <si>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</si>
  <si>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</si>
  <si>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</si>
  <si>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</si>
  <si>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</si>
  <si>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</si>
  <si>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</si>
  <si>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</si>
  <si>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</si>
  <si>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2021A079</t>
  </si>
  <si>
    <t>Výměna umělého povrchu hřiště - UT3G (upravený)</t>
  </si>
  <si>
    <t>03</t>
  </si>
  <si>
    <t>Modernizace sportovního areálu Frýdecká</t>
  </si>
  <si>
    <t>Objekt:</t>
  </si>
  <si>
    <t>Rozpočet:</t>
  </si>
  <si>
    <t>20210079</t>
  </si>
  <si>
    <t>ČESKÝ TĚŠÍN - Modernizace sportovního areálu Frýdecká</t>
  </si>
  <si>
    <t>Správa účelových zařízení, příspěvková organizace</t>
  </si>
  <si>
    <t>Svojsíkova 833</t>
  </si>
  <si>
    <t>Český Těšín</t>
  </si>
  <si>
    <t>73701</t>
  </si>
  <si>
    <t xml:space="preserve">75107040  </t>
  </si>
  <si>
    <t>Stavba</t>
  </si>
  <si>
    <t>Celkem za stavbu</t>
  </si>
  <si>
    <t>CZK</t>
  </si>
  <si>
    <t>Rekapitulace dílů</t>
  </si>
  <si>
    <t>Typ dílu</t>
  </si>
  <si>
    <t>471</t>
  </si>
  <si>
    <t>Umělé povrchy</t>
  </si>
  <si>
    <t>913</t>
  </si>
  <si>
    <t>Sportovní vybavení</t>
  </si>
  <si>
    <t>96</t>
  </si>
  <si>
    <t>Bourání konstrukcí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</si>
  <si>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</si>
  <si>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</si>
  <si>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</si>
  <si>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</si>
  <si>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</si>
  <si>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</si>
  <si>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</si>
  <si>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</si>
  <si>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</si>
  <si>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</si>
  <si>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</si>
  <si>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</si>
  <si>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</si>
  <si>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</si>
  <si>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</si>
  <si>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</si>
  <si>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</si>
  <si>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</si>
  <si>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</si>
  <si>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</si>
  <si>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</si>
  <si>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</si>
  <si>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</si>
  <si>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</si>
  <si>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</si>
  <si>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</si>
  <si>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</si>
  <si>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</si>
  <si>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</si>
  <si>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</si>
  <si>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</si>
  <si>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47199-1005.NC</t>
  </si>
  <si>
    <t>Křemičitý písek-dodávka materiálu pro vsyp</t>
  </si>
  <si>
    <t>m2</t>
  </si>
  <si>
    <t>Vlastní</t>
  </si>
  <si>
    <t>Indiv</t>
  </si>
  <si>
    <t>Práce</t>
  </si>
  <si>
    <t>POL1_</t>
  </si>
  <si>
    <t>/dodávka křemičitého písku pro vsyp um. trávníku/</t>
  </si>
  <si>
    <t>POP</t>
  </si>
  <si>
    <t>plocha hřiště : (110,82*72,82)</t>
  </si>
  <si>
    <t>VV</t>
  </si>
  <si>
    <t>47199-1006.NC</t>
  </si>
  <si>
    <t>Gumový granulát MIX - černo/šedý</t>
  </si>
  <si>
    <t>R-položka</t>
  </si>
  <si>
    <t>POL12_0</t>
  </si>
  <si>
    <t>/dodávka gumového granulátu MIX - černo/šedý/</t>
  </si>
  <si>
    <t>47199-1001.NC</t>
  </si>
  <si>
    <t>Umělý trávník 3.generace celk.v. 42mm</t>
  </si>
  <si>
    <t>POL12_1</t>
  </si>
  <si>
    <t>/cena za kompletní položení umělého trávníku 3.generace celkové v. 42mm (40mm v.vlasu, 2mm tl.podložky),včetně vpravení křemičitého a gumigranulátového vsypu a lajnování,barva ZELENÁ. Stavba bude provedena v souladu s Prováděcím pokynem FAČR k atestacím hřišť s umělými trávníky 3.generace, v platném znění pro navržený rozměr hřiště.</t>
  </si>
  <si>
    <t>Technická charakteristika navrženého umělého trávníku 3. generace je v projektu uvedena jako požadavek MINIMÁLNÍ, ale v úrovni provedení „standard kvality“. Tzn., že dodavatel může nabídnout trávník s minimálně srovnatelnými anebo s lepšími parametry./</t>
  </si>
  <si>
    <t/>
  </si>
  <si>
    <t>Minimální technické požadavky na UT3G:</t>
  </si>
  <si>
    <t>- Certifikát FIFA QUALITY nebo FIFA QUALITY PRO</t>
  </si>
  <si>
    <t>- vlas			: PE monofilament (profil čočka)</t>
  </si>
  <si>
    <t>- podkladová textilie	: 100 % PP</t>
  </si>
  <si>
    <t>- celková plošná hmotnost	: min. 2500 g/m2</t>
  </si>
  <si>
    <t>- hustota vpichů		: min. 9300 vpichů/m2</t>
  </si>
  <si>
    <t>- počet konců		: min. 110 000 konců/m2</t>
  </si>
  <si>
    <t>- jemnost vlasu (dtex)	: min. 14 000</t>
  </si>
  <si>
    <t>- tloušťka vlasu		: min. 370 µm</t>
  </si>
  <si>
    <t>- zátěr			: SBR latex</t>
  </si>
  <si>
    <t>- barva			: vícebarevná zelená</t>
  </si>
  <si>
    <t>47199-11124.NC</t>
  </si>
  <si>
    <t>Lajny bílé š. 12cm</t>
  </si>
  <si>
    <t>m</t>
  </si>
  <si>
    <t>/cena za vřezání a lepení lajn do trávníku - lajny fotbalové š. 12 cm/</t>
  </si>
  <si>
    <t>celkem délka lajn fotbalu : (750,0)</t>
  </si>
  <si>
    <t>953943125</t>
  </si>
  <si>
    <t>Osazení kovových předmětů do betonu, 120 kg / kus</t>
  </si>
  <si>
    <t>kus</t>
  </si>
  <si>
    <t>RTS 23/ I</t>
  </si>
  <si>
    <t>/položka pro demontáž a zpětnou montáž stávajících fotbalových branek/</t>
  </si>
  <si>
    <t>počet branek : (4)</t>
  </si>
  <si>
    <t>91301-1009.NC</t>
  </si>
  <si>
    <t>Síť na fotbal.branku-bílá 3mm</t>
  </si>
  <si>
    <t>/cena za dodávku sítě na fotbalovou branku/</t>
  </si>
  <si>
    <t>síť fotbalové branky : (2)</t>
  </si>
  <si>
    <t>91301-1006.NC</t>
  </si>
  <si>
    <t>Rohový praporek s kloubem praporek -bílá tyč žlutý praporek, kovové pouzdro</t>
  </si>
  <si>
    <t>kpl</t>
  </si>
  <si>
    <t>/cena za dodávku rohového praporku s kloubem vč. kovového pouzdra/</t>
  </si>
  <si>
    <t>rohový praporek : (4)</t>
  </si>
  <si>
    <t>776511810</t>
  </si>
  <si>
    <t>Demontáž stávajícího umělého trávníku</t>
  </si>
  <si>
    <t>/cena za odstranění stávajícího umělého trávníku/</t>
  </si>
  <si>
    <t>776511810RT4</t>
  </si>
  <si>
    <t>Odstranění stávajícího gumového granulátu a křemičitého vsypu</t>
  </si>
  <si>
    <t>/cena za odstranění stávajícího gumového granulátu a křemičitého vsypu/</t>
  </si>
  <si>
    <t>979081111</t>
  </si>
  <si>
    <t>Odvoz suti a vybour. hmot na skládku do 1 km</t>
  </si>
  <si>
    <t>t</t>
  </si>
  <si>
    <t>Přesun suti</t>
  </si>
  <si>
    <t>POL8_1</t>
  </si>
  <si>
    <t>/cena za odvoz suti na skládku odpadu/</t>
  </si>
  <si>
    <t>979081121</t>
  </si>
  <si>
    <t>Příplatek k odvozu za každý další 1 km</t>
  </si>
  <si>
    <t>/skládka uvažována ve vzdálenosti do 10km/</t>
  </si>
  <si>
    <t>979082111</t>
  </si>
  <si>
    <t>Vnitrostaveništní doprava suti do 10 m</t>
  </si>
  <si>
    <t>/přesun suti v rámci stavby/</t>
  </si>
  <si>
    <t>9799905550R00</t>
  </si>
  <si>
    <t>Poplatek za skládku stavební suti</t>
  </si>
  <si>
    <t>POL8_0</t>
  </si>
  <si>
    <t>/poplatek za uložení umělého trávníku na příslušnou skládku/</t>
  </si>
  <si>
    <t>998222012</t>
  </si>
  <si>
    <t>Přesun hmot, zpevněné plochy, kryt z kameniva</t>
  </si>
  <si>
    <t>Přesun hmot</t>
  </si>
  <si>
    <t>POL7_1</t>
  </si>
  <si>
    <t>/poplatek za uložení suti a vybouraných hmot na skládku odpadu/</t>
  </si>
  <si>
    <t>005241010R</t>
  </si>
  <si>
    <t xml:space="preserve">Projektová dokumentace skutečného provedení </t>
  </si>
  <si>
    <t>Soubor</t>
  </si>
  <si>
    <t>VRN</t>
  </si>
  <si>
    <t>POL99_8</t>
  </si>
  <si>
    <t>/náklady na vyhotovení dokumentace skutečného provedení stavby a její předání objednateli v požadované formě a požadovaném počtu/</t>
  </si>
  <si>
    <t>1004T</t>
  </si>
  <si>
    <t>NUS-náklady spojené s umístěním stavby</t>
  </si>
  <si>
    <t>SUM</t>
  </si>
  <si>
    <t>Poznámky uchazeče k zadání</t>
  </si>
  <si>
    <t>POPUZIV</t>
  </si>
  <si>
    <t>- výška vlákna		: 40 mm</t>
  </si>
  <si>
    <t>END</t>
  </si>
  <si>
    <t xml:space="preserve">Soupis prací s výkazem výměr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</si>
</sst>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worksheet" Target="worksheets/sheet3.xml" />
  <Relationship Id="rId7" Type="http://schemas.openxmlformats.org/officeDocument/2006/relationships/styles" Target="style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1.xml" />
  <Relationship Id="rId4" Type="http://schemas.openxmlformats.org/officeDocument/2006/relationships/worksheet" Target="worksheets/sheet4.xml" />
  <Relationship Id="rId9" Type="http://schemas.openxmlformats.org/officeDocument/2006/relationships/calcChain" Target="calcChain.xml" />
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</Relationships>
</file>

<file path=xl/worksheets/_rels/sheet2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</Relationships>
</file>

<file path=xl/worksheets/_rels/sheet3.xml.rels>&#65279;<?xml version="1.0" encoding="UTF-8" standalone="yes"?>
<Relationships xmlns="http://schemas.openxmlformats.org/package/2006/relationships">
</Relationships>
</file>

<file path=xl/worksheets/_rels/sheet4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2.v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76" t="s">
        <v>40</v>
      </c>
      <c r="B2" s="76"/>
      <c r="C2" s="76"/>
      <c r="D2" s="76"/>
      <c r="E2" s="76"/>
      <c r="F2" s="76"/>
      <c r="G2" s="76"/>
    </row>
  </sheetData>
  <sheetProtection algorithmName="SHA-512" hashValue="zguNMwYXK11O8P08bOAL//aLEi6SSeGBYV1vDFA1zwfYoUGiMg2nNiC8NrtzL8K3IUn09A02V7YVMcVn2vUaTw==" saltValue="cWY1qWHyqQPVvNXlJsPb0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77" t="s">
        <v>190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23</v>
      </c>
      <c r="C2" s="112"/>
      <c r="D2" s="113" t="s">
        <v>48</v>
      </c>
      <c r="E2" s="114" t="s">
        <v>49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46</v>
      </c>
      <c r="C3" s="112"/>
      <c r="D3" s="118" t="s">
        <v>44</v>
      </c>
      <c r="E3" s="119" t="s">
        <v>45</v>
      </c>
      <c r="F3" s="120"/>
      <c r="G3" s="120"/>
      <c r="H3" s="120"/>
      <c r="I3" s="120"/>
      <c r="J3" s="121"/>
    </row>
    <row r="4" spans="1:15" ht="23.25" customHeight="1" x14ac:dyDescent="0.2">
      <c r="A4" s="108">
        <v>29561</v>
      </c>
      <c r="B4" s="122" t="s">
        <v>47</v>
      </c>
      <c r="C4" s="123"/>
      <c r="D4" s="124" t="s">
        <v>42</v>
      </c>
      <c r="E4" s="125" t="s">
        <v>43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22</v>
      </c>
      <c r="D5" s="128" t="s">
        <v>50</v>
      </c>
      <c r="E5" s="91"/>
      <c r="F5" s="91"/>
      <c r="G5" s="91"/>
      <c r="H5" s="18" t="s">
        <v>41</v>
      </c>
      <c r="I5" s="130" t="s">
        <v>54</v>
      </c>
      <c r="J5" s="8"/>
    </row>
    <row r="6" spans="1:15" ht="15.75" customHeight="1" x14ac:dyDescent="0.2">
      <c r="A6" s="2"/>
      <c r="B6" s="28"/>
      <c r="C6" s="55"/>
      <c r="D6" s="110" t="s">
        <v>51</v>
      </c>
      <c r="E6" s="92"/>
      <c r="F6" s="92"/>
      <c r="G6" s="92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109" t="s">
        <v>53</v>
      </c>
      <c r="E7" s="129" t="s">
        <v>52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41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35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86"/>
      <c r="F15" s="86"/>
      <c r="G15" s="87"/>
      <c r="H15" s="87"/>
      <c r="I15" s="87" t="s">
        <v>30</v>
      </c>
      <c r="J15" s="88"/>
    </row>
    <row r="16" spans="1:15" ht="23.25" customHeight="1" x14ac:dyDescent="0.2">
      <c r="A16" s="198" t="s">
        <v>25</v>
      </c>
      <c r="B16" s="38" t="s">
        <v>25</v>
      </c>
      <c r="C16" s="62"/>
      <c r="D16" s="63"/>
      <c r="E16" s="83"/>
      <c r="F16" s="84"/>
      <c r="G16" s="83"/>
      <c r="H16" s="84"/>
      <c r="I16" s="83">
        <f>SUMIF(F49:F53,A16,I49:I53)+SUMIF(F49:F53,"PSU",I49:I53)</f>
        <v>0</v>
      </c>
      <c r="J16" s="85"/>
    </row>
    <row r="17" spans="1:10" ht="23.25" customHeight="1" x14ac:dyDescent="0.2">
      <c r="A17" s="198" t="s">
        <v>26</v>
      </c>
      <c r="B17" s="38" t="s">
        <v>26</v>
      </c>
      <c r="C17" s="62"/>
      <c r="D17" s="63"/>
      <c r="E17" s="83"/>
      <c r="F17" s="84"/>
      <c r="G17" s="83"/>
      <c r="H17" s="84"/>
      <c r="I17" s="83">
        <f>SUMIF(F49:F53,A17,I49:I53)</f>
        <v>0</v>
      </c>
      <c r="J17" s="85"/>
    </row>
    <row r="18" spans="1:10" ht="23.25" customHeight="1" x14ac:dyDescent="0.2">
      <c r="A18" s="198" t="s">
        <v>27</v>
      </c>
      <c r="B18" s="38" t="s">
        <v>27</v>
      </c>
      <c r="C18" s="62"/>
      <c r="D18" s="63"/>
      <c r="E18" s="83"/>
      <c r="F18" s="84"/>
      <c r="G18" s="83"/>
      <c r="H18" s="84"/>
      <c r="I18" s="83">
        <f>SUMIF(F49:F53,A18,I49:I53)</f>
        <v>0</v>
      </c>
      <c r="J18" s="85"/>
    </row>
    <row r="19" spans="1:10" ht="23.25" customHeight="1" x14ac:dyDescent="0.2">
      <c r="A19" s="198" t="s">
        <v>68</v>
      </c>
      <c r="B19" s="38" t="s">
        <v>28</v>
      </c>
      <c r="C19" s="62"/>
      <c r="D19" s="63"/>
      <c r="E19" s="83"/>
      <c r="F19" s="84"/>
      <c r="G19" s="83"/>
      <c r="H19" s="84"/>
      <c r="I19" s="83">
        <f>SUMIF(F49:F53,A19,I49:I53)</f>
        <v>0</v>
      </c>
      <c r="J19" s="85"/>
    </row>
    <row r="20" spans="1:10" ht="23.25" customHeight="1" x14ac:dyDescent="0.2">
      <c r="A20" s="198" t="s">
        <v>69</v>
      </c>
      <c r="B20" s="38" t="s">
        <v>29</v>
      </c>
      <c r="C20" s="62"/>
      <c r="D20" s="63"/>
      <c r="E20" s="83"/>
      <c r="F20" s="84"/>
      <c r="G20" s="83"/>
      <c r="H20" s="84"/>
      <c r="I20" s="83">
        <f>SUMIF(F49:F53,A20,I49:I53)</f>
        <v>0</v>
      </c>
      <c r="J20" s="85"/>
    </row>
    <row r="21" spans="1:10" ht="23.25" customHeight="1" x14ac:dyDescent="0.2">
      <c r="A21" s="2"/>
      <c r="B21" s="48" t="s">
        <v>30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24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36</v>
      </c>
      <c r="C29" s="174"/>
      <c r="D29" s="174"/>
      <c r="E29" s="174"/>
      <c r="F29" s="175"/>
      <c r="G29" s="176">
        <f>A27</f>
        <v>0</v>
      </c>
      <c r="H29" s="176"/>
      <c r="I29" s="176"/>
      <c r="J29" s="177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38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55</v>
      </c>
      <c r="C39" s="150"/>
      <c r="D39" s="150"/>
      <c r="E39" s="150"/>
      <c r="F39" s="151">
        <f>'03 2021A079 Pol'!AE68</f>
        <v>0</v>
      </c>
      <c r="G39" s="152">
        <f>'03 2021A079 Pol'!AF68</f>
        <v>0</v>
      </c>
      <c r="H39" s="153">
        <f>(F39*SazbaDPH1/100)+(G39*SazbaDPH2/100)</f>
        <v>0</v>
      </c>
      <c r="I39" s="153">
        <f>F39+G39+H39</f>
        <v>0</v>
      </c>
      <c r="J39" s="154" t="str">
        <f>IF(_xlfn.SINGLE(CenaCelkemVypocet)=0,"",I39/_xlfn.SINGLE(CenaCelkemVypocet)*100)</f>
        <v/>
      </c>
    </row>
    <row r="40" spans="1:10" ht="25.5" hidden="1" customHeight="1" x14ac:dyDescent="0.2">
      <c r="A40" s="139">
        <v>2</v>
      </c>
      <c r="B40" s="155" t="s">
        <v>44</v>
      </c>
      <c r="C40" s="156" t="s">
        <v>45</v>
      </c>
      <c r="D40" s="156"/>
      <c r="E40" s="156"/>
      <c r="F40" s="157">
        <f>'03 2021A079 Pol'!AE68</f>
        <v>0</v>
      </c>
      <c r="G40" s="158">
        <f>'03 2021A079 Pol'!AF68</f>
        <v>0</v>
      </c>
      <c r="H40" s="158">
        <f>(F40*SazbaDPH1/100)+(G40*SazbaDPH2/100)</f>
        <v>0</v>
      </c>
      <c r="I40" s="158">
        <f>F40+G40+H40</f>
        <v>0</v>
      </c>
      <c r="J40" s="159" t="str">
        <f>IF(_xlfn.SINGLE(CenaCelkemVypocet)=0,"",I40/_xlfn.SINGLE(CenaCelkemVypocet)*100)</f>
        <v/>
      </c>
    </row>
    <row r="41" spans="1:10" ht="25.5" hidden="1" customHeight="1" x14ac:dyDescent="0.2">
      <c r="A41" s="139">
        <v>3</v>
      </c>
      <c r="B41" s="160" t="s">
        <v>42</v>
      </c>
      <c r="C41" s="150" t="s">
        <v>43</v>
      </c>
      <c r="D41" s="150"/>
      <c r="E41" s="150"/>
      <c r="F41" s="161">
        <f>'03 2021A079 Pol'!AE68</f>
        <v>0</v>
      </c>
      <c r="G41" s="153">
        <f>'03 2021A079 Pol'!AF68</f>
        <v>0</v>
      </c>
      <c r="H41" s="153">
        <f>(F41*SazbaDPH1/100)+(G41*SazbaDPH2/100)</f>
        <v>0</v>
      </c>
      <c r="I41" s="153">
        <f>F41+G41+H41</f>
        <v>0</v>
      </c>
      <c r="J41" s="154" t="str">
        <f>IF(_xlfn.SINGLE(CenaCelkemVypocet)=0,"",I41/_xlfn.SINGLE(CenaCelkemVypocet)*100)</f>
        <v/>
      </c>
    </row>
    <row r="42" spans="1:10" ht="25.5" hidden="1" customHeight="1" x14ac:dyDescent="0.2">
      <c r="A42" s="139"/>
      <c r="B42" s="162" t="s">
        <v>56</v>
      </c>
      <c r="C42" s="163"/>
      <c r="D42" s="163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 x14ac:dyDescent="0.25">
      <c r="B46" s="178" t="s">
        <v>58</v>
      </c>
    </row>
    <row r="48" spans="1:10" ht="25.5" customHeight="1" x14ac:dyDescent="0.2">
      <c r="A48" s="180"/>
      <c r="B48" s="183" t="s">
        <v>17</v>
      </c>
      <c r="C48" s="183" t="s">
        <v>5</v>
      </c>
      <c r="D48" s="184"/>
      <c r="E48" s="184"/>
      <c r="F48" s="185" t="s">
        <v>59</v>
      </c>
      <c r="G48" s="185"/>
      <c r="H48" s="185"/>
      <c r="I48" s="185" t="s">
        <v>30</v>
      </c>
      <c r="J48" s="185" t="s">
        <v>0</v>
      </c>
    </row>
    <row r="49" spans="1:10" ht="36.75" customHeight="1" x14ac:dyDescent="0.2">
      <c r="A49" s="181"/>
      <c r="B49" s="186" t="s">
        <v>60</v>
      </c>
      <c r="C49" s="187" t="s">
        <v>61</v>
      </c>
      <c r="D49" s="188"/>
      <c r="E49" s="188"/>
      <c r="F49" s="194" t="s">
        <v>25</v>
      </c>
      <c r="G49" s="195"/>
      <c r="H49" s="195"/>
      <c r="I49" s="195">
        <f>'03 2021A079 Pol'!G8</f>
        <v>0</v>
      </c>
      <c r="J49" s="192" t="str">
        <f>IF(I54=0,"",I49/I54*100)</f>
        <v/>
      </c>
    </row>
    <row r="50" spans="1:10" ht="36.75" customHeight="1" x14ac:dyDescent="0.2">
      <c r="A50" s="181"/>
      <c r="B50" s="186" t="s">
        <v>62</v>
      </c>
      <c r="C50" s="187" t="s">
        <v>63</v>
      </c>
      <c r="D50" s="188"/>
      <c r="E50" s="188"/>
      <c r="F50" s="194" t="s">
        <v>25</v>
      </c>
      <c r="G50" s="195"/>
      <c r="H50" s="195"/>
      <c r="I50" s="195">
        <f>'03 2021A079 Pol'!G35</f>
        <v>0</v>
      </c>
      <c r="J50" s="192" t="str">
        <f>IF(I54=0,"",I50/I54*100)</f>
        <v/>
      </c>
    </row>
    <row r="51" spans="1:10" ht="36.75" customHeight="1" x14ac:dyDescent="0.2">
      <c r="A51" s="181"/>
      <c r="B51" s="186" t="s">
        <v>64</v>
      </c>
      <c r="C51" s="187" t="s">
        <v>65</v>
      </c>
      <c r="D51" s="188"/>
      <c r="E51" s="188"/>
      <c r="F51" s="194" t="s">
        <v>25</v>
      </c>
      <c r="G51" s="195"/>
      <c r="H51" s="195"/>
      <c r="I51" s="195">
        <f>'03 2021A079 Pol'!G45</f>
        <v>0</v>
      </c>
      <c r="J51" s="192" t="str">
        <f>IF(I54=0,"",I51/I54*100)</f>
        <v/>
      </c>
    </row>
    <row r="52" spans="1:10" ht="36.75" customHeight="1" x14ac:dyDescent="0.2">
      <c r="A52" s="181"/>
      <c r="B52" s="186" t="s">
        <v>66</v>
      </c>
      <c r="C52" s="187" t="s">
        <v>67</v>
      </c>
      <c r="D52" s="188"/>
      <c r="E52" s="188"/>
      <c r="F52" s="194" t="s">
        <v>25</v>
      </c>
      <c r="G52" s="195"/>
      <c r="H52" s="195"/>
      <c r="I52" s="195">
        <f>'03 2021A079 Pol'!G60</f>
        <v>0</v>
      </c>
      <c r="J52" s="192" t="str">
        <f>IF(I54=0,"",I52/I54*100)</f>
        <v/>
      </c>
    </row>
    <row r="53" spans="1:10" ht="36.75" customHeight="1" x14ac:dyDescent="0.2">
      <c r="A53" s="181"/>
      <c r="B53" s="186" t="s">
        <v>68</v>
      </c>
      <c r="C53" s="187" t="s">
        <v>28</v>
      </c>
      <c r="D53" s="188"/>
      <c r="E53" s="188"/>
      <c r="F53" s="194" t="s">
        <v>68</v>
      </c>
      <c r="G53" s="195"/>
      <c r="H53" s="195"/>
      <c r="I53" s="195">
        <f>'03 2021A079 Pol'!G63</f>
        <v>0</v>
      </c>
      <c r="J53" s="192" t="str">
        <f>IF(I54=0,"",I53/I54*100)</f>
        <v/>
      </c>
    </row>
    <row r="54" spans="1:10" ht="25.5" customHeight="1" x14ac:dyDescent="0.2">
      <c r="A54" s="182"/>
      <c r="B54" s="189" t="s">
        <v>1</v>
      </c>
      <c r="C54" s="190"/>
      <c r="D54" s="191"/>
      <c r="E54" s="191"/>
      <c r="F54" s="196"/>
      <c r="G54" s="197"/>
      <c r="H54" s="197"/>
      <c r="I54" s="197">
        <f>SUM(I49:I53)</f>
        <v>0</v>
      </c>
      <c r="J54" s="193">
        <f>SUM(J49:J53)</f>
        <v>0</v>
      </c>
    </row>
    <row r="55" spans="1:10" x14ac:dyDescent="0.2">
      <c r="F55" s="137"/>
      <c r="G55" s="137"/>
      <c r="H55" s="137"/>
      <c r="I55" s="137"/>
      <c r="J55" s="138"/>
    </row>
    <row r="56" spans="1:10" x14ac:dyDescent="0.2">
      <c r="F56" s="137"/>
      <c r="G56" s="137"/>
      <c r="H56" s="137"/>
      <c r="I56" s="137"/>
      <c r="J56" s="138"/>
    </row>
    <row r="57" spans="1:10" x14ac:dyDescent="0.2">
      <c r="F57" s="137"/>
      <c r="G57" s="137"/>
      <c r="H57" s="137"/>
      <c r="I57" s="137"/>
      <c r="J57" s="138"/>
    </row>
  </sheetData>
  <sheetProtection algorithmName="SHA-512" hashValue="XOtgYsB4mZytAvLT7GiQsuJ67HcjY4b+JT9rrVYmzRc8vX4rGjTO8LH2yC4iKbJHUeZ56M+ILJHu6uCgKfgipA==" saltValue="2kNbcgM94bhlRbdVIrzS7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953Fa1jXummY8lIpq8KwPmh92/QpGIiqmfxB5i1nut0EFRcO0iaChsxv6dw8w34Tb1jcJ0Fy7lKUdJ60krW0pg==" saltValue="idN1WzoX20lpC7AhaJk9S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90054-EA1E-4454-9A87-AFF79E59C19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190</v>
      </c>
      <c r="B1" s="199"/>
      <c r="C1" s="199"/>
      <c r="D1" s="199"/>
      <c r="E1" s="199"/>
      <c r="F1" s="199"/>
      <c r="G1" s="199"/>
      <c r="AG1" t="s">
        <v>70</v>
      </c>
    </row>
    <row r="2" spans="1:60" ht="24.95" customHeight="1" x14ac:dyDescent="0.2">
      <c r="A2" s="200" t="s">
        <v>7</v>
      </c>
      <c r="B2" s="49" t="s">
        <v>48</v>
      </c>
      <c r="C2" s="203" t="s">
        <v>49</v>
      </c>
      <c r="D2" s="201"/>
      <c r="E2" s="201"/>
      <c r="F2" s="201"/>
      <c r="G2" s="202"/>
      <c r="AG2" t="s">
        <v>71</v>
      </c>
    </row>
    <row r="3" spans="1:60" ht="24.95" customHeight="1" x14ac:dyDescent="0.2">
      <c r="A3" s="200" t="s">
        <v>8</v>
      </c>
      <c r="B3" s="49" t="s">
        <v>44</v>
      </c>
      <c r="C3" s="203" t="s">
        <v>45</v>
      </c>
      <c r="D3" s="201"/>
      <c r="E3" s="201"/>
      <c r="F3" s="201"/>
      <c r="G3" s="202"/>
      <c r="AC3" s="179" t="s">
        <v>71</v>
      </c>
      <c r="AG3" t="s">
        <v>72</v>
      </c>
    </row>
    <row r="4" spans="1:60" ht="24.95" customHeight="1" x14ac:dyDescent="0.2">
      <c r="A4" s="204" t="s">
        <v>9</v>
      </c>
      <c r="B4" s="205" t="s">
        <v>42</v>
      </c>
      <c r="C4" s="206" t="s">
        <v>43</v>
      </c>
      <c r="D4" s="207"/>
      <c r="E4" s="207"/>
      <c r="F4" s="207"/>
      <c r="G4" s="208"/>
      <c r="AG4" t="s">
        <v>73</v>
      </c>
    </row>
    <row r="5" spans="1:60" x14ac:dyDescent="0.2">
      <c r="D5" s="10"/>
    </row>
    <row r="6" spans="1:60" ht="38.25" x14ac:dyDescent="0.2">
      <c r="A6" s="210" t="s">
        <v>74</v>
      </c>
      <c r="B6" s="212" t="s">
        <v>75</v>
      </c>
      <c r="C6" s="212" t="s">
        <v>76</v>
      </c>
      <c r="D6" s="211" t="s">
        <v>77</v>
      </c>
      <c r="E6" s="210" t="s">
        <v>78</v>
      </c>
      <c r="F6" s="209" t="s">
        <v>79</v>
      </c>
      <c r="G6" s="210" t="s">
        <v>30</v>
      </c>
      <c r="H6" s="213" t="s">
        <v>31</v>
      </c>
      <c r="I6" s="213" t="s">
        <v>80</v>
      </c>
      <c r="J6" s="213" t="s">
        <v>32</v>
      </c>
      <c r="K6" s="213" t="s">
        <v>81</v>
      </c>
      <c r="L6" s="213" t="s">
        <v>82</v>
      </c>
      <c r="M6" s="213" t="s">
        <v>83</v>
      </c>
      <c r="N6" s="213" t="s">
        <v>84</v>
      </c>
      <c r="O6" s="213" t="s">
        <v>85</v>
      </c>
      <c r="P6" s="213" t="s">
        <v>86</v>
      </c>
      <c r="Q6" s="213" t="s">
        <v>87</v>
      </c>
      <c r="R6" s="213" t="s">
        <v>88</v>
      </c>
      <c r="S6" s="213" t="s">
        <v>89</v>
      </c>
      <c r="T6" s="213" t="s">
        <v>90</v>
      </c>
      <c r="U6" s="213" t="s">
        <v>91</v>
      </c>
      <c r="V6" s="213" t="s">
        <v>92</v>
      </c>
      <c r="W6" s="213" t="s">
        <v>93</v>
      </c>
      <c r="X6" s="213" t="s">
        <v>94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1" t="s">
        <v>95</v>
      </c>
      <c r="B8" s="242" t="s">
        <v>60</v>
      </c>
      <c r="C8" s="257" t="s">
        <v>61</v>
      </c>
      <c r="D8" s="243"/>
      <c r="E8" s="244"/>
      <c r="F8" s="245"/>
      <c r="G8" s="246">
        <f>SUMIF(AG9:AG34,"&lt;&gt;NOR",G9:G34)</f>
        <v>0</v>
      </c>
      <c r="H8" s="240"/>
      <c r="I8" s="240">
        <f>SUM(I9:I34)</f>
        <v>0</v>
      </c>
      <c r="J8" s="240"/>
      <c r="K8" s="240">
        <f>SUM(K9:K34)</f>
        <v>0</v>
      </c>
      <c r="L8" s="240"/>
      <c r="M8" s="240">
        <f>SUM(M9:M34)</f>
        <v>0</v>
      </c>
      <c r="N8" s="240"/>
      <c r="O8" s="240">
        <f>SUM(O9:O34)</f>
        <v>421.58</v>
      </c>
      <c r="P8" s="240"/>
      <c r="Q8" s="240">
        <f>SUM(Q9:Q34)</f>
        <v>0</v>
      </c>
      <c r="R8" s="240"/>
      <c r="S8" s="240"/>
      <c r="T8" s="240"/>
      <c r="U8" s="240"/>
      <c r="V8" s="240">
        <f>SUM(V9:V34)</f>
        <v>0</v>
      </c>
      <c r="W8" s="240"/>
      <c r="X8" s="240"/>
      <c r="AG8" t="s">
        <v>96</v>
      </c>
    </row>
    <row r="9" spans="1:60" outlineLevel="1" x14ac:dyDescent="0.2">
      <c r="A9" s="247">
        <v>1</v>
      </c>
      <c r="B9" s="248" t="s">
        <v>97</v>
      </c>
      <c r="C9" s="258" t="s">
        <v>98</v>
      </c>
      <c r="D9" s="249" t="s">
        <v>99</v>
      </c>
      <c r="E9" s="250">
        <v>8069.9124000000002</v>
      </c>
      <c r="F9" s="251"/>
      <c r="G9" s="252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3">
        <v>0.03</v>
      </c>
      <c r="O9" s="233">
        <f>ROUND(E9*N9,2)</f>
        <v>242.1</v>
      </c>
      <c r="P9" s="233">
        <v>0</v>
      </c>
      <c r="Q9" s="233">
        <f>ROUND(E9*P9,2)</f>
        <v>0</v>
      </c>
      <c r="R9" s="233"/>
      <c r="S9" s="233" t="s">
        <v>100</v>
      </c>
      <c r="T9" s="233" t="s">
        <v>101</v>
      </c>
      <c r="U9" s="233">
        <v>0</v>
      </c>
      <c r="V9" s="233">
        <f>ROUND(E9*U9,2)</f>
        <v>0</v>
      </c>
      <c r="W9" s="233"/>
      <c r="X9" s="233" t="s">
        <v>102</v>
      </c>
      <c r="Y9" s="214"/>
      <c r="Z9" s="214"/>
      <c r="AA9" s="214"/>
      <c r="AB9" s="214"/>
      <c r="AC9" s="214"/>
      <c r="AD9" s="214"/>
      <c r="AE9" s="214"/>
      <c r="AF9" s="214"/>
      <c r="AG9" s="214" t="s">
        <v>103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59" t="s">
        <v>104</v>
      </c>
      <c r="D10" s="253"/>
      <c r="E10" s="253"/>
      <c r="F10" s="253"/>
      <c r="G10" s="25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105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0" t="s">
        <v>106</v>
      </c>
      <c r="D11" s="238"/>
      <c r="E11" s="239">
        <v>8069.9124000000002</v>
      </c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107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47">
        <v>2</v>
      </c>
      <c r="B12" s="248" t="s">
        <v>108</v>
      </c>
      <c r="C12" s="258" t="s">
        <v>109</v>
      </c>
      <c r="D12" s="249" t="s">
        <v>99</v>
      </c>
      <c r="E12" s="250">
        <v>8069.9124000000002</v>
      </c>
      <c r="F12" s="251"/>
      <c r="G12" s="252">
        <f>ROUND(E12*F12,2)</f>
        <v>0</v>
      </c>
      <c r="H12" s="234"/>
      <c r="I12" s="233">
        <f>ROUND(E12*H12,2)</f>
        <v>0</v>
      </c>
      <c r="J12" s="234"/>
      <c r="K12" s="233">
        <f>ROUND(E12*J12,2)</f>
        <v>0</v>
      </c>
      <c r="L12" s="233">
        <v>21</v>
      </c>
      <c r="M12" s="233">
        <f>G12*(1+L12/100)</f>
        <v>0</v>
      </c>
      <c r="N12" s="233">
        <v>0.01</v>
      </c>
      <c r="O12" s="233">
        <f>ROUND(E12*N12,2)</f>
        <v>80.7</v>
      </c>
      <c r="P12" s="233">
        <v>0</v>
      </c>
      <c r="Q12" s="233">
        <f>ROUND(E12*P12,2)</f>
        <v>0</v>
      </c>
      <c r="R12" s="233"/>
      <c r="S12" s="233" t="s">
        <v>100</v>
      </c>
      <c r="T12" s="233" t="s">
        <v>101</v>
      </c>
      <c r="U12" s="233">
        <v>0</v>
      </c>
      <c r="V12" s="233">
        <f>ROUND(E12*U12,2)</f>
        <v>0</v>
      </c>
      <c r="W12" s="233"/>
      <c r="X12" s="233" t="s">
        <v>110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111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59" t="s">
        <v>112</v>
      </c>
      <c r="D13" s="253"/>
      <c r="E13" s="253"/>
      <c r="F13" s="253"/>
      <c r="G13" s="25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4"/>
      <c r="Z13" s="214"/>
      <c r="AA13" s="214"/>
      <c r="AB13" s="214"/>
      <c r="AC13" s="214"/>
      <c r="AD13" s="214"/>
      <c r="AE13" s="214"/>
      <c r="AF13" s="214"/>
      <c r="AG13" s="214" t="s">
        <v>105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0" t="s">
        <v>106</v>
      </c>
      <c r="D14" s="238"/>
      <c r="E14" s="239">
        <v>8069.9124000000002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107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47">
        <v>3</v>
      </c>
      <c r="B15" s="248" t="s">
        <v>113</v>
      </c>
      <c r="C15" s="258" t="s">
        <v>114</v>
      </c>
      <c r="D15" s="249" t="s">
        <v>99</v>
      </c>
      <c r="E15" s="250">
        <v>8069.9124000000002</v>
      </c>
      <c r="F15" s="251"/>
      <c r="G15" s="252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21</v>
      </c>
      <c r="M15" s="233">
        <f>G15*(1+L15/100)</f>
        <v>0</v>
      </c>
      <c r="N15" s="233">
        <v>1.12E-2</v>
      </c>
      <c r="O15" s="233">
        <f>ROUND(E15*N15,2)</f>
        <v>90.38</v>
      </c>
      <c r="P15" s="233">
        <v>0</v>
      </c>
      <c r="Q15" s="233">
        <f>ROUND(E15*P15,2)</f>
        <v>0</v>
      </c>
      <c r="R15" s="233"/>
      <c r="S15" s="233" t="s">
        <v>100</v>
      </c>
      <c r="T15" s="233" t="s">
        <v>101</v>
      </c>
      <c r="U15" s="233">
        <v>0</v>
      </c>
      <c r="V15" s="233">
        <f>ROUND(E15*U15,2)</f>
        <v>0</v>
      </c>
      <c r="W15" s="233"/>
      <c r="X15" s="233" t="s">
        <v>110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115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45" outlineLevel="1" x14ac:dyDescent="0.2">
      <c r="A16" s="231"/>
      <c r="B16" s="232"/>
      <c r="C16" s="259" t="s">
        <v>116</v>
      </c>
      <c r="D16" s="253"/>
      <c r="E16" s="253"/>
      <c r="F16" s="253"/>
      <c r="G16" s="25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105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54" t="str">
        <f>C16</f>
        <v>/cena za kompletní položení umělého trávníku 3.generace celkové v. 42mm (40mm v.vlasu, 2mm tl.podložky),včetně vpravení křemičitého a gumigranulátového vsypu a lajnování,barva ZELENÁ. Stavba bude provedena v souladu s Prováděcím pokynem FAČR k atestacím hřišť s umělými trávníky 3.generace, v platném znění pro navržený rozměr hřiště.</v>
      </c>
      <c r="BB16" s="214"/>
      <c r="BC16" s="214"/>
      <c r="BD16" s="214"/>
      <c r="BE16" s="214"/>
      <c r="BF16" s="214"/>
      <c r="BG16" s="214"/>
      <c r="BH16" s="214"/>
    </row>
    <row r="17" spans="1:60" ht="33.75" outlineLevel="1" x14ac:dyDescent="0.2">
      <c r="A17" s="231"/>
      <c r="B17" s="232"/>
      <c r="C17" s="261" t="s">
        <v>117</v>
      </c>
      <c r="D17" s="255"/>
      <c r="E17" s="255"/>
      <c r="F17" s="255"/>
      <c r="G17" s="255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105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54" t="str">
        <f>C17</f>
        <v>Technická charakteristika navrženého umělého trávníku 3. generace je v projektu uvedena jako požadavek MINIMÁLNÍ, ale v úrovni provedení „standard kvality“. Tzn., že dodavatel může nabídnout trávník s minimálně srovnatelnými anebo s lepšími parametry./</v>
      </c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2" t="s">
        <v>118</v>
      </c>
      <c r="D18" s="235"/>
      <c r="E18" s="236"/>
      <c r="F18" s="237"/>
      <c r="G18" s="237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105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1" t="s">
        <v>119</v>
      </c>
      <c r="D19" s="255"/>
      <c r="E19" s="255"/>
      <c r="F19" s="255"/>
      <c r="G19" s="255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105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1" t="s">
        <v>120</v>
      </c>
      <c r="D20" s="255"/>
      <c r="E20" s="255"/>
      <c r="F20" s="255"/>
      <c r="G20" s="255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105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1" t="s">
        <v>121</v>
      </c>
      <c r="D21" s="255"/>
      <c r="E21" s="255"/>
      <c r="F21" s="255"/>
      <c r="G21" s="255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105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/>
      <c r="B22" s="232"/>
      <c r="C22" s="261" t="s">
        <v>188</v>
      </c>
      <c r="D22" s="255"/>
      <c r="E22" s="255"/>
      <c r="F22" s="255"/>
      <c r="G22" s="255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14"/>
      <c r="Z22" s="214"/>
      <c r="AA22" s="214"/>
      <c r="AB22" s="214"/>
      <c r="AC22" s="214"/>
      <c r="AD22" s="214"/>
      <c r="AE22" s="214"/>
      <c r="AF22" s="214"/>
      <c r="AG22" s="214" t="s">
        <v>105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61" t="s">
        <v>122</v>
      </c>
      <c r="D23" s="255"/>
      <c r="E23" s="255"/>
      <c r="F23" s="255"/>
      <c r="G23" s="255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14"/>
      <c r="Z23" s="214"/>
      <c r="AA23" s="214"/>
      <c r="AB23" s="214"/>
      <c r="AC23" s="214"/>
      <c r="AD23" s="214"/>
      <c r="AE23" s="214"/>
      <c r="AF23" s="214"/>
      <c r="AG23" s="214" t="s">
        <v>105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1" t="s">
        <v>123</v>
      </c>
      <c r="D24" s="255"/>
      <c r="E24" s="255"/>
      <c r="F24" s="255"/>
      <c r="G24" s="255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105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1" t="s">
        <v>124</v>
      </c>
      <c r="D25" s="255"/>
      <c r="E25" s="255"/>
      <c r="F25" s="255"/>
      <c r="G25" s="255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105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1"/>
      <c r="B26" s="232"/>
      <c r="C26" s="261" t="s">
        <v>125</v>
      </c>
      <c r="D26" s="255"/>
      <c r="E26" s="255"/>
      <c r="F26" s="255"/>
      <c r="G26" s="255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  <c r="Y26" s="214"/>
      <c r="Z26" s="214"/>
      <c r="AA26" s="214"/>
      <c r="AB26" s="214"/>
      <c r="AC26" s="214"/>
      <c r="AD26" s="214"/>
      <c r="AE26" s="214"/>
      <c r="AF26" s="214"/>
      <c r="AG26" s="214" t="s">
        <v>105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61" t="s">
        <v>126</v>
      </c>
      <c r="D27" s="255"/>
      <c r="E27" s="255"/>
      <c r="F27" s="255"/>
      <c r="G27" s="255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105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1" t="s">
        <v>127</v>
      </c>
      <c r="D28" s="255"/>
      <c r="E28" s="255"/>
      <c r="F28" s="255"/>
      <c r="G28" s="255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105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1" t="s">
        <v>128</v>
      </c>
      <c r="D29" s="255"/>
      <c r="E29" s="255"/>
      <c r="F29" s="255"/>
      <c r="G29" s="255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105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61" t="s">
        <v>129</v>
      </c>
      <c r="D30" s="255"/>
      <c r="E30" s="255"/>
      <c r="F30" s="255"/>
      <c r="G30" s="255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4"/>
      <c r="Z30" s="214"/>
      <c r="AA30" s="214"/>
      <c r="AB30" s="214"/>
      <c r="AC30" s="214"/>
      <c r="AD30" s="214"/>
      <c r="AE30" s="214"/>
      <c r="AF30" s="214"/>
      <c r="AG30" s="214" t="s">
        <v>105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/>
      <c r="B31" s="232"/>
      <c r="C31" s="260" t="s">
        <v>106</v>
      </c>
      <c r="D31" s="238"/>
      <c r="E31" s="239">
        <v>8069.9124000000002</v>
      </c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4"/>
      <c r="Z31" s="214"/>
      <c r="AA31" s="214"/>
      <c r="AB31" s="214"/>
      <c r="AC31" s="214"/>
      <c r="AD31" s="214"/>
      <c r="AE31" s="214"/>
      <c r="AF31" s="214"/>
      <c r="AG31" s="214" t="s">
        <v>107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47">
        <v>4</v>
      </c>
      <c r="B32" s="248" t="s">
        <v>130</v>
      </c>
      <c r="C32" s="258" t="s">
        <v>131</v>
      </c>
      <c r="D32" s="249" t="s">
        <v>132</v>
      </c>
      <c r="E32" s="250">
        <v>750</v>
      </c>
      <c r="F32" s="251"/>
      <c r="G32" s="252">
        <f>ROUND(E32*F32,2)</f>
        <v>0</v>
      </c>
      <c r="H32" s="234"/>
      <c r="I32" s="233">
        <f>ROUND(E32*H32,2)</f>
        <v>0</v>
      </c>
      <c r="J32" s="234"/>
      <c r="K32" s="233">
        <f>ROUND(E32*J32,2)</f>
        <v>0</v>
      </c>
      <c r="L32" s="233">
        <v>21</v>
      </c>
      <c r="M32" s="233">
        <f>G32*(1+L32/100)</f>
        <v>0</v>
      </c>
      <c r="N32" s="233">
        <v>1.12E-2</v>
      </c>
      <c r="O32" s="233">
        <f>ROUND(E32*N32,2)</f>
        <v>8.4</v>
      </c>
      <c r="P32" s="233">
        <v>0</v>
      </c>
      <c r="Q32" s="233">
        <f>ROUND(E32*P32,2)</f>
        <v>0</v>
      </c>
      <c r="R32" s="233"/>
      <c r="S32" s="233" t="s">
        <v>100</v>
      </c>
      <c r="T32" s="233" t="s">
        <v>101</v>
      </c>
      <c r="U32" s="233">
        <v>0</v>
      </c>
      <c r="V32" s="233">
        <f>ROUND(E32*U32,2)</f>
        <v>0</v>
      </c>
      <c r="W32" s="233"/>
      <c r="X32" s="233" t="s">
        <v>110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115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59" t="s">
        <v>133</v>
      </c>
      <c r="D33" s="253"/>
      <c r="E33" s="253"/>
      <c r="F33" s="253"/>
      <c r="G33" s="25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105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0" t="s">
        <v>134</v>
      </c>
      <c r="D34" s="238"/>
      <c r="E34" s="239">
        <v>750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107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x14ac:dyDescent="0.2">
      <c r="A35" s="241" t="s">
        <v>95</v>
      </c>
      <c r="B35" s="242" t="s">
        <v>62</v>
      </c>
      <c r="C35" s="257" t="s">
        <v>63</v>
      </c>
      <c r="D35" s="243"/>
      <c r="E35" s="244"/>
      <c r="F35" s="245"/>
      <c r="G35" s="246">
        <f>SUMIF(AG36:AG44,"&lt;&gt;NOR",G36:G44)</f>
        <v>0</v>
      </c>
      <c r="H35" s="240"/>
      <c r="I35" s="240">
        <f>SUM(I36:I44)</f>
        <v>0</v>
      </c>
      <c r="J35" s="240"/>
      <c r="K35" s="240">
        <f>SUM(K36:K44)</f>
        <v>0</v>
      </c>
      <c r="L35" s="240"/>
      <c r="M35" s="240">
        <f>SUM(M36:M44)</f>
        <v>0</v>
      </c>
      <c r="N35" s="240"/>
      <c r="O35" s="240">
        <f>SUM(O36:O44)</f>
        <v>0</v>
      </c>
      <c r="P35" s="240"/>
      <c r="Q35" s="240">
        <f>SUM(Q36:Q44)</f>
        <v>0</v>
      </c>
      <c r="R35" s="240"/>
      <c r="S35" s="240"/>
      <c r="T35" s="240"/>
      <c r="U35" s="240"/>
      <c r="V35" s="240">
        <f>SUM(V36:V44)</f>
        <v>5</v>
      </c>
      <c r="W35" s="240"/>
      <c r="X35" s="240"/>
      <c r="AG35" t="s">
        <v>96</v>
      </c>
    </row>
    <row r="36" spans="1:60" outlineLevel="1" x14ac:dyDescent="0.2">
      <c r="A36" s="247">
        <v>5</v>
      </c>
      <c r="B36" s="248" t="s">
        <v>135</v>
      </c>
      <c r="C36" s="258" t="s">
        <v>136</v>
      </c>
      <c r="D36" s="249" t="s">
        <v>137</v>
      </c>
      <c r="E36" s="250">
        <v>4</v>
      </c>
      <c r="F36" s="251"/>
      <c r="G36" s="252">
        <f>ROUND(E36*F36,2)</f>
        <v>0</v>
      </c>
      <c r="H36" s="234"/>
      <c r="I36" s="233">
        <f>ROUND(E36*H36,2)</f>
        <v>0</v>
      </c>
      <c r="J36" s="234"/>
      <c r="K36" s="233">
        <f>ROUND(E36*J36,2)</f>
        <v>0</v>
      </c>
      <c r="L36" s="233">
        <v>21</v>
      </c>
      <c r="M36" s="233">
        <f>G36*(1+L36/100)</f>
        <v>0</v>
      </c>
      <c r="N36" s="233">
        <v>6.8000000000000005E-4</v>
      </c>
      <c r="O36" s="233">
        <f>ROUND(E36*N36,2)</f>
        <v>0</v>
      </c>
      <c r="P36" s="233">
        <v>0</v>
      </c>
      <c r="Q36" s="233">
        <f>ROUND(E36*P36,2)</f>
        <v>0</v>
      </c>
      <c r="R36" s="233"/>
      <c r="S36" s="233" t="s">
        <v>138</v>
      </c>
      <c r="T36" s="233" t="s">
        <v>101</v>
      </c>
      <c r="U36" s="233">
        <v>1.25</v>
      </c>
      <c r="V36" s="233">
        <f>ROUND(E36*U36,2)</f>
        <v>5</v>
      </c>
      <c r="W36" s="233"/>
      <c r="X36" s="233" t="s">
        <v>102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103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59" t="s">
        <v>139</v>
      </c>
      <c r="D37" s="253"/>
      <c r="E37" s="253"/>
      <c r="F37" s="253"/>
      <c r="G37" s="25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105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0" t="s">
        <v>140</v>
      </c>
      <c r="D38" s="238"/>
      <c r="E38" s="239">
        <v>4</v>
      </c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107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47">
        <v>6</v>
      </c>
      <c r="B39" s="248" t="s">
        <v>141</v>
      </c>
      <c r="C39" s="258" t="s">
        <v>142</v>
      </c>
      <c r="D39" s="249" t="s">
        <v>137</v>
      </c>
      <c r="E39" s="250">
        <v>2</v>
      </c>
      <c r="F39" s="251"/>
      <c r="G39" s="252">
        <f>ROUND(E39*F39,2)</f>
        <v>0</v>
      </c>
      <c r="H39" s="234"/>
      <c r="I39" s="233">
        <f>ROUND(E39*H39,2)</f>
        <v>0</v>
      </c>
      <c r="J39" s="234"/>
      <c r="K39" s="233">
        <f>ROUND(E39*J39,2)</f>
        <v>0</v>
      </c>
      <c r="L39" s="233">
        <v>21</v>
      </c>
      <c r="M39" s="233">
        <f>G39*(1+L39/100)</f>
        <v>0</v>
      </c>
      <c r="N39" s="233">
        <v>1.25E-3</v>
      </c>
      <c r="O39" s="233">
        <f>ROUND(E39*N39,2)</f>
        <v>0</v>
      </c>
      <c r="P39" s="233">
        <v>0</v>
      </c>
      <c r="Q39" s="233">
        <f>ROUND(E39*P39,2)</f>
        <v>0</v>
      </c>
      <c r="R39" s="233"/>
      <c r="S39" s="233" t="s">
        <v>100</v>
      </c>
      <c r="T39" s="233" t="s">
        <v>101</v>
      </c>
      <c r="U39" s="233">
        <v>0</v>
      </c>
      <c r="V39" s="233">
        <f>ROUND(E39*U39,2)</f>
        <v>0</v>
      </c>
      <c r="W39" s="233"/>
      <c r="X39" s="233" t="s">
        <v>110</v>
      </c>
      <c r="Y39" s="214"/>
      <c r="Z39" s="214"/>
      <c r="AA39" s="214"/>
      <c r="AB39" s="214"/>
      <c r="AC39" s="214"/>
      <c r="AD39" s="214"/>
      <c r="AE39" s="214"/>
      <c r="AF39" s="214"/>
      <c r="AG39" s="214" t="s">
        <v>111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59" t="s">
        <v>143</v>
      </c>
      <c r="D40" s="253"/>
      <c r="E40" s="253"/>
      <c r="F40" s="253"/>
      <c r="G40" s="25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4"/>
      <c r="Z40" s="214"/>
      <c r="AA40" s="214"/>
      <c r="AB40" s="214"/>
      <c r="AC40" s="214"/>
      <c r="AD40" s="214"/>
      <c r="AE40" s="214"/>
      <c r="AF40" s="214"/>
      <c r="AG40" s="214" t="s">
        <v>105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0" t="s">
        <v>144</v>
      </c>
      <c r="D41" s="238"/>
      <c r="E41" s="239">
        <v>2</v>
      </c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4"/>
      <c r="Z41" s="214"/>
      <c r="AA41" s="214"/>
      <c r="AB41" s="214"/>
      <c r="AC41" s="214"/>
      <c r="AD41" s="214"/>
      <c r="AE41" s="214"/>
      <c r="AF41" s="214"/>
      <c r="AG41" s="214" t="s">
        <v>107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ht="22.5" outlineLevel="1" x14ac:dyDescent="0.2">
      <c r="A42" s="247">
        <v>7</v>
      </c>
      <c r="B42" s="248" t="s">
        <v>145</v>
      </c>
      <c r="C42" s="258" t="s">
        <v>146</v>
      </c>
      <c r="D42" s="249" t="s">
        <v>147</v>
      </c>
      <c r="E42" s="250">
        <v>4</v>
      </c>
      <c r="F42" s="251"/>
      <c r="G42" s="252">
        <f>ROUND(E42*F42,2)</f>
        <v>0</v>
      </c>
      <c r="H42" s="234"/>
      <c r="I42" s="233">
        <f>ROUND(E42*H42,2)</f>
        <v>0</v>
      </c>
      <c r="J42" s="234"/>
      <c r="K42" s="233">
        <f>ROUND(E42*J42,2)</f>
        <v>0</v>
      </c>
      <c r="L42" s="233">
        <v>21</v>
      </c>
      <c r="M42" s="233">
        <f>G42*(1+L42/100)</f>
        <v>0</v>
      </c>
      <c r="N42" s="233">
        <v>0</v>
      </c>
      <c r="O42" s="233">
        <f>ROUND(E42*N42,2)</f>
        <v>0</v>
      </c>
      <c r="P42" s="233">
        <v>0</v>
      </c>
      <c r="Q42" s="233">
        <f>ROUND(E42*P42,2)</f>
        <v>0</v>
      </c>
      <c r="R42" s="233"/>
      <c r="S42" s="233" t="s">
        <v>100</v>
      </c>
      <c r="T42" s="233" t="s">
        <v>101</v>
      </c>
      <c r="U42" s="233">
        <v>0</v>
      </c>
      <c r="V42" s="233">
        <f>ROUND(E42*U42,2)</f>
        <v>0</v>
      </c>
      <c r="W42" s="233"/>
      <c r="X42" s="233" t="s">
        <v>110</v>
      </c>
      <c r="Y42" s="214"/>
      <c r="Z42" s="214"/>
      <c r="AA42" s="214"/>
      <c r="AB42" s="214"/>
      <c r="AC42" s="214"/>
      <c r="AD42" s="214"/>
      <c r="AE42" s="214"/>
      <c r="AF42" s="214"/>
      <c r="AG42" s="214" t="s">
        <v>115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1"/>
      <c r="B43" s="232"/>
      <c r="C43" s="259" t="s">
        <v>148</v>
      </c>
      <c r="D43" s="253"/>
      <c r="E43" s="253"/>
      <c r="F43" s="253"/>
      <c r="G43" s="25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14"/>
      <c r="Z43" s="214"/>
      <c r="AA43" s="214"/>
      <c r="AB43" s="214"/>
      <c r="AC43" s="214"/>
      <c r="AD43" s="214"/>
      <c r="AE43" s="214"/>
      <c r="AF43" s="214"/>
      <c r="AG43" s="214" t="s">
        <v>105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0" t="s">
        <v>149</v>
      </c>
      <c r="D44" s="238"/>
      <c r="E44" s="239">
        <v>4</v>
      </c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4"/>
      <c r="Z44" s="214"/>
      <c r="AA44" s="214"/>
      <c r="AB44" s="214"/>
      <c r="AC44" s="214"/>
      <c r="AD44" s="214"/>
      <c r="AE44" s="214"/>
      <c r="AF44" s="214"/>
      <c r="AG44" s="214" t="s">
        <v>107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x14ac:dyDescent="0.2">
      <c r="A45" s="241" t="s">
        <v>95</v>
      </c>
      <c r="B45" s="242" t="s">
        <v>64</v>
      </c>
      <c r="C45" s="257" t="s">
        <v>65</v>
      </c>
      <c r="D45" s="243"/>
      <c r="E45" s="244"/>
      <c r="F45" s="245"/>
      <c r="G45" s="246">
        <f>SUMIF(AG46:AG59,"&lt;&gt;NOR",G46:G59)</f>
        <v>0</v>
      </c>
      <c r="H45" s="240"/>
      <c r="I45" s="240">
        <f>SUM(I46:I59)</f>
        <v>0</v>
      </c>
      <c r="J45" s="240"/>
      <c r="K45" s="240">
        <f>SUM(K46:K59)</f>
        <v>0</v>
      </c>
      <c r="L45" s="240"/>
      <c r="M45" s="240">
        <f>SUM(M46:M59)</f>
        <v>0</v>
      </c>
      <c r="N45" s="240"/>
      <c r="O45" s="240">
        <f>SUM(O46:O59)</f>
        <v>0</v>
      </c>
      <c r="P45" s="240"/>
      <c r="Q45" s="240">
        <f>SUM(Q46:Q59)</f>
        <v>322.8</v>
      </c>
      <c r="R45" s="240"/>
      <c r="S45" s="240"/>
      <c r="T45" s="240"/>
      <c r="U45" s="240"/>
      <c r="V45" s="240">
        <f>SUM(V46:V59)</f>
        <v>1694.68</v>
      </c>
      <c r="W45" s="240"/>
      <c r="X45" s="240"/>
      <c r="AG45" t="s">
        <v>96</v>
      </c>
    </row>
    <row r="46" spans="1:60" outlineLevel="1" x14ac:dyDescent="0.2">
      <c r="A46" s="247">
        <v>8</v>
      </c>
      <c r="B46" s="248" t="s">
        <v>150</v>
      </c>
      <c r="C46" s="258" t="s">
        <v>151</v>
      </c>
      <c r="D46" s="249" t="s">
        <v>99</v>
      </c>
      <c r="E46" s="250">
        <v>8069.9124000000002</v>
      </c>
      <c r="F46" s="251"/>
      <c r="G46" s="252">
        <f>ROUND(E46*F46,2)</f>
        <v>0</v>
      </c>
      <c r="H46" s="234"/>
      <c r="I46" s="233">
        <f>ROUND(E46*H46,2)</f>
        <v>0</v>
      </c>
      <c r="J46" s="234"/>
      <c r="K46" s="233">
        <f>ROUND(E46*J46,2)</f>
        <v>0</v>
      </c>
      <c r="L46" s="233">
        <v>21</v>
      </c>
      <c r="M46" s="233">
        <f>G46*(1+L46/100)</f>
        <v>0</v>
      </c>
      <c r="N46" s="233">
        <v>0</v>
      </c>
      <c r="O46" s="233">
        <f>ROUND(E46*N46,2)</f>
        <v>0</v>
      </c>
      <c r="P46" s="233">
        <v>0.02</v>
      </c>
      <c r="Q46" s="233">
        <f>ROUND(E46*P46,2)</f>
        <v>161.4</v>
      </c>
      <c r="R46" s="233"/>
      <c r="S46" s="233" t="s">
        <v>138</v>
      </c>
      <c r="T46" s="233" t="s">
        <v>101</v>
      </c>
      <c r="U46" s="233">
        <v>0.105</v>
      </c>
      <c r="V46" s="233">
        <f>ROUND(E46*U46,2)</f>
        <v>847.34</v>
      </c>
      <c r="W46" s="233"/>
      <c r="X46" s="233" t="s">
        <v>102</v>
      </c>
      <c r="Y46" s="214"/>
      <c r="Z46" s="214"/>
      <c r="AA46" s="214"/>
      <c r="AB46" s="214"/>
      <c r="AC46" s="214"/>
      <c r="AD46" s="214"/>
      <c r="AE46" s="214"/>
      <c r="AF46" s="214"/>
      <c r="AG46" s="214" t="s">
        <v>103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59" t="s">
        <v>152</v>
      </c>
      <c r="D47" s="253"/>
      <c r="E47" s="253"/>
      <c r="F47" s="253"/>
      <c r="G47" s="25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14"/>
      <c r="Z47" s="214"/>
      <c r="AA47" s="214"/>
      <c r="AB47" s="214"/>
      <c r="AC47" s="214"/>
      <c r="AD47" s="214"/>
      <c r="AE47" s="214"/>
      <c r="AF47" s="214"/>
      <c r="AG47" s="214" t="s">
        <v>105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60" t="s">
        <v>106</v>
      </c>
      <c r="D48" s="238"/>
      <c r="E48" s="239">
        <v>8069.9124000000002</v>
      </c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14"/>
      <c r="Z48" s="214"/>
      <c r="AA48" s="214"/>
      <c r="AB48" s="214"/>
      <c r="AC48" s="214"/>
      <c r="AD48" s="214"/>
      <c r="AE48" s="214"/>
      <c r="AF48" s="214"/>
      <c r="AG48" s="214" t="s">
        <v>107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ht="22.5" outlineLevel="1" x14ac:dyDescent="0.2">
      <c r="A49" s="247">
        <v>9</v>
      </c>
      <c r="B49" s="248" t="s">
        <v>153</v>
      </c>
      <c r="C49" s="258" t="s">
        <v>154</v>
      </c>
      <c r="D49" s="249" t="s">
        <v>99</v>
      </c>
      <c r="E49" s="250">
        <v>8069.9124000000002</v>
      </c>
      <c r="F49" s="251"/>
      <c r="G49" s="252">
        <f>ROUND(E49*F49,2)</f>
        <v>0</v>
      </c>
      <c r="H49" s="234"/>
      <c r="I49" s="233">
        <f>ROUND(E49*H49,2)</f>
        <v>0</v>
      </c>
      <c r="J49" s="234"/>
      <c r="K49" s="233">
        <f>ROUND(E49*J49,2)</f>
        <v>0</v>
      </c>
      <c r="L49" s="233">
        <v>21</v>
      </c>
      <c r="M49" s="233">
        <f>G49*(1+L49/100)</f>
        <v>0</v>
      </c>
      <c r="N49" s="233">
        <v>0</v>
      </c>
      <c r="O49" s="233">
        <f>ROUND(E49*N49,2)</f>
        <v>0</v>
      </c>
      <c r="P49" s="233">
        <v>0.02</v>
      </c>
      <c r="Q49" s="233">
        <f>ROUND(E49*P49,2)</f>
        <v>161.4</v>
      </c>
      <c r="R49" s="233"/>
      <c r="S49" s="233" t="s">
        <v>100</v>
      </c>
      <c r="T49" s="233" t="s">
        <v>101</v>
      </c>
      <c r="U49" s="233">
        <v>0.105</v>
      </c>
      <c r="V49" s="233">
        <f>ROUND(E49*U49,2)</f>
        <v>847.34</v>
      </c>
      <c r="W49" s="233"/>
      <c r="X49" s="233" t="s">
        <v>102</v>
      </c>
      <c r="Y49" s="214"/>
      <c r="Z49" s="214"/>
      <c r="AA49" s="214"/>
      <c r="AB49" s="214"/>
      <c r="AC49" s="214"/>
      <c r="AD49" s="214"/>
      <c r="AE49" s="214"/>
      <c r="AF49" s="214"/>
      <c r="AG49" s="214" t="s">
        <v>103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59" t="s">
        <v>155</v>
      </c>
      <c r="D50" s="253"/>
      <c r="E50" s="253"/>
      <c r="F50" s="253"/>
      <c r="G50" s="25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105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0" t="s">
        <v>106</v>
      </c>
      <c r="D51" s="238"/>
      <c r="E51" s="239">
        <v>8069.9124000000002</v>
      </c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4"/>
      <c r="Z51" s="214"/>
      <c r="AA51" s="214"/>
      <c r="AB51" s="214"/>
      <c r="AC51" s="214"/>
      <c r="AD51" s="214"/>
      <c r="AE51" s="214"/>
      <c r="AF51" s="214"/>
      <c r="AG51" s="214" t="s">
        <v>107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47">
        <v>10</v>
      </c>
      <c r="B52" s="248" t="s">
        <v>156</v>
      </c>
      <c r="C52" s="258" t="s">
        <v>157</v>
      </c>
      <c r="D52" s="249" t="s">
        <v>158</v>
      </c>
      <c r="E52" s="250">
        <v>322.79649999999998</v>
      </c>
      <c r="F52" s="251"/>
      <c r="G52" s="252">
        <f>ROUND(E52*F52,2)</f>
        <v>0</v>
      </c>
      <c r="H52" s="234"/>
      <c r="I52" s="233">
        <f>ROUND(E52*H52,2)</f>
        <v>0</v>
      </c>
      <c r="J52" s="234"/>
      <c r="K52" s="233">
        <f>ROUND(E52*J52,2)</f>
        <v>0</v>
      </c>
      <c r="L52" s="233">
        <v>21</v>
      </c>
      <c r="M52" s="233">
        <f>G52*(1+L52/100)</f>
        <v>0</v>
      </c>
      <c r="N52" s="233">
        <v>0</v>
      </c>
      <c r="O52" s="233">
        <f>ROUND(E52*N52,2)</f>
        <v>0</v>
      </c>
      <c r="P52" s="233">
        <v>0</v>
      </c>
      <c r="Q52" s="233">
        <f>ROUND(E52*P52,2)</f>
        <v>0</v>
      </c>
      <c r="R52" s="233"/>
      <c r="S52" s="233" t="s">
        <v>138</v>
      </c>
      <c r="T52" s="233" t="s">
        <v>101</v>
      </c>
      <c r="U52" s="233">
        <v>0</v>
      </c>
      <c r="V52" s="233">
        <f>ROUND(E52*U52,2)</f>
        <v>0</v>
      </c>
      <c r="W52" s="233"/>
      <c r="X52" s="233" t="s">
        <v>159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160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59" t="s">
        <v>161</v>
      </c>
      <c r="D53" s="253"/>
      <c r="E53" s="253"/>
      <c r="F53" s="253"/>
      <c r="G53" s="25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105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47">
        <v>11</v>
      </c>
      <c r="B54" s="248" t="s">
        <v>162</v>
      </c>
      <c r="C54" s="258" t="s">
        <v>163</v>
      </c>
      <c r="D54" s="249" t="s">
        <v>158</v>
      </c>
      <c r="E54" s="250">
        <v>2905.1684599999999</v>
      </c>
      <c r="F54" s="251"/>
      <c r="G54" s="252">
        <f>ROUND(E54*F54,2)</f>
        <v>0</v>
      </c>
      <c r="H54" s="234"/>
      <c r="I54" s="233">
        <f>ROUND(E54*H54,2)</f>
        <v>0</v>
      </c>
      <c r="J54" s="234"/>
      <c r="K54" s="233">
        <f>ROUND(E54*J54,2)</f>
        <v>0</v>
      </c>
      <c r="L54" s="233">
        <v>21</v>
      </c>
      <c r="M54" s="233">
        <f>G54*(1+L54/100)</f>
        <v>0</v>
      </c>
      <c r="N54" s="233">
        <v>0</v>
      </c>
      <c r="O54" s="233">
        <f>ROUND(E54*N54,2)</f>
        <v>0</v>
      </c>
      <c r="P54" s="233">
        <v>0</v>
      </c>
      <c r="Q54" s="233">
        <f>ROUND(E54*P54,2)</f>
        <v>0</v>
      </c>
      <c r="R54" s="233"/>
      <c r="S54" s="233" t="s">
        <v>138</v>
      </c>
      <c r="T54" s="233" t="s">
        <v>101</v>
      </c>
      <c r="U54" s="233">
        <v>0</v>
      </c>
      <c r="V54" s="233">
        <f>ROUND(E54*U54,2)</f>
        <v>0</v>
      </c>
      <c r="W54" s="233"/>
      <c r="X54" s="233" t="s">
        <v>159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160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59" t="s">
        <v>164</v>
      </c>
      <c r="D55" s="253"/>
      <c r="E55" s="253"/>
      <c r="F55" s="253"/>
      <c r="G55" s="25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105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47">
        <v>12</v>
      </c>
      <c r="B56" s="248" t="s">
        <v>165</v>
      </c>
      <c r="C56" s="258" t="s">
        <v>166</v>
      </c>
      <c r="D56" s="249" t="s">
        <v>158</v>
      </c>
      <c r="E56" s="250">
        <v>322.79649999999998</v>
      </c>
      <c r="F56" s="251"/>
      <c r="G56" s="252">
        <f>ROUND(E56*F56,2)</f>
        <v>0</v>
      </c>
      <c r="H56" s="234"/>
      <c r="I56" s="233">
        <f>ROUND(E56*H56,2)</f>
        <v>0</v>
      </c>
      <c r="J56" s="234"/>
      <c r="K56" s="233">
        <f>ROUND(E56*J56,2)</f>
        <v>0</v>
      </c>
      <c r="L56" s="233">
        <v>21</v>
      </c>
      <c r="M56" s="233">
        <f>G56*(1+L56/100)</f>
        <v>0</v>
      </c>
      <c r="N56" s="233">
        <v>0</v>
      </c>
      <c r="O56" s="233">
        <f>ROUND(E56*N56,2)</f>
        <v>0</v>
      </c>
      <c r="P56" s="233">
        <v>0</v>
      </c>
      <c r="Q56" s="233">
        <f>ROUND(E56*P56,2)</f>
        <v>0</v>
      </c>
      <c r="R56" s="233"/>
      <c r="S56" s="233" t="s">
        <v>138</v>
      </c>
      <c r="T56" s="233" t="s">
        <v>101</v>
      </c>
      <c r="U56" s="233">
        <v>0</v>
      </c>
      <c r="V56" s="233">
        <f>ROUND(E56*U56,2)</f>
        <v>0</v>
      </c>
      <c r="W56" s="233"/>
      <c r="X56" s="233" t="s">
        <v>159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160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59" t="s">
        <v>167</v>
      </c>
      <c r="D57" s="253"/>
      <c r="E57" s="253"/>
      <c r="F57" s="253"/>
      <c r="G57" s="25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4"/>
      <c r="Z57" s="214"/>
      <c r="AA57" s="214"/>
      <c r="AB57" s="214"/>
      <c r="AC57" s="214"/>
      <c r="AD57" s="214"/>
      <c r="AE57" s="214"/>
      <c r="AF57" s="214"/>
      <c r="AG57" s="214" t="s">
        <v>105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47">
        <v>13</v>
      </c>
      <c r="B58" s="248" t="s">
        <v>168</v>
      </c>
      <c r="C58" s="258" t="s">
        <v>169</v>
      </c>
      <c r="D58" s="249" t="s">
        <v>158</v>
      </c>
      <c r="E58" s="250">
        <v>322.79649999999998</v>
      </c>
      <c r="F58" s="251"/>
      <c r="G58" s="252">
        <f>ROUND(E58*F58,2)</f>
        <v>0</v>
      </c>
      <c r="H58" s="234"/>
      <c r="I58" s="233">
        <f>ROUND(E58*H58,2)</f>
        <v>0</v>
      </c>
      <c r="J58" s="234"/>
      <c r="K58" s="233">
        <f>ROUND(E58*J58,2)</f>
        <v>0</v>
      </c>
      <c r="L58" s="233">
        <v>21</v>
      </c>
      <c r="M58" s="233">
        <f>G58*(1+L58/100)</f>
        <v>0</v>
      </c>
      <c r="N58" s="233">
        <v>0</v>
      </c>
      <c r="O58" s="233">
        <f>ROUND(E58*N58,2)</f>
        <v>0</v>
      </c>
      <c r="P58" s="233">
        <v>0</v>
      </c>
      <c r="Q58" s="233">
        <f>ROUND(E58*P58,2)</f>
        <v>0</v>
      </c>
      <c r="R58" s="233"/>
      <c r="S58" s="233" t="s">
        <v>100</v>
      </c>
      <c r="T58" s="233" t="s">
        <v>101</v>
      </c>
      <c r="U58" s="233">
        <v>0</v>
      </c>
      <c r="V58" s="233">
        <f>ROUND(E58*U58,2)</f>
        <v>0</v>
      </c>
      <c r="W58" s="233"/>
      <c r="X58" s="233" t="s">
        <v>159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170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59" t="s">
        <v>171</v>
      </c>
      <c r="D59" s="253"/>
      <c r="E59" s="253"/>
      <c r="F59" s="253"/>
      <c r="G59" s="25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105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x14ac:dyDescent="0.2">
      <c r="A60" s="241" t="s">
        <v>95</v>
      </c>
      <c r="B60" s="242" t="s">
        <v>66</v>
      </c>
      <c r="C60" s="257" t="s">
        <v>67</v>
      </c>
      <c r="D60" s="243"/>
      <c r="E60" s="244"/>
      <c r="F60" s="245"/>
      <c r="G60" s="246">
        <f>SUMIF(AG61:AG62,"&lt;&gt;NOR",G61:G62)</f>
        <v>0</v>
      </c>
      <c r="H60" s="240"/>
      <c r="I60" s="240">
        <f>SUM(I61:I62)</f>
        <v>0</v>
      </c>
      <c r="J60" s="240"/>
      <c r="K60" s="240">
        <f>SUM(K61:K62)</f>
        <v>0</v>
      </c>
      <c r="L60" s="240"/>
      <c r="M60" s="240">
        <f>SUM(M61:M62)</f>
        <v>0</v>
      </c>
      <c r="N60" s="240"/>
      <c r="O60" s="240">
        <f>SUM(O61:O62)</f>
        <v>0</v>
      </c>
      <c r="P60" s="240"/>
      <c r="Q60" s="240">
        <f>SUM(Q61:Q62)</f>
        <v>0</v>
      </c>
      <c r="R60" s="240"/>
      <c r="S60" s="240"/>
      <c r="T60" s="240"/>
      <c r="U60" s="240"/>
      <c r="V60" s="240">
        <f>SUM(V61:V62)</f>
        <v>0</v>
      </c>
      <c r="W60" s="240"/>
      <c r="X60" s="240"/>
      <c r="AG60" t="s">
        <v>96</v>
      </c>
    </row>
    <row r="61" spans="1:60" outlineLevel="1" x14ac:dyDescent="0.2">
      <c r="A61" s="247">
        <v>14</v>
      </c>
      <c r="B61" s="248" t="s">
        <v>172</v>
      </c>
      <c r="C61" s="258" t="s">
        <v>173</v>
      </c>
      <c r="D61" s="249" t="s">
        <v>158</v>
      </c>
      <c r="E61" s="250">
        <v>421.58472999999998</v>
      </c>
      <c r="F61" s="251"/>
      <c r="G61" s="252">
        <f>ROUND(E61*F61,2)</f>
        <v>0</v>
      </c>
      <c r="H61" s="234"/>
      <c r="I61" s="233">
        <f>ROUND(E61*H61,2)</f>
        <v>0</v>
      </c>
      <c r="J61" s="234"/>
      <c r="K61" s="233">
        <f>ROUND(E61*J61,2)</f>
        <v>0</v>
      </c>
      <c r="L61" s="233">
        <v>21</v>
      </c>
      <c r="M61" s="233">
        <f>G61*(1+L61/100)</f>
        <v>0</v>
      </c>
      <c r="N61" s="233">
        <v>0</v>
      </c>
      <c r="O61" s="233">
        <f>ROUND(E61*N61,2)</f>
        <v>0</v>
      </c>
      <c r="P61" s="233">
        <v>0</v>
      </c>
      <c r="Q61" s="233">
        <f>ROUND(E61*P61,2)</f>
        <v>0</v>
      </c>
      <c r="R61" s="233"/>
      <c r="S61" s="233" t="s">
        <v>138</v>
      </c>
      <c r="T61" s="233" t="s">
        <v>101</v>
      </c>
      <c r="U61" s="233">
        <v>0</v>
      </c>
      <c r="V61" s="233">
        <f>ROUND(E61*U61,2)</f>
        <v>0</v>
      </c>
      <c r="W61" s="233"/>
      <c r="X61" s="233" t="s">
        <v>174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175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59" t="s">
        <v>176</v>
      </c>
      <c r="D62" s="253"/>
      <c r="E62" s="253"/>
      <c r="F62" s="253"/>
      <c r="G62" s="25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4"/>
      <c r="Z62" s="214"/>
      <c r="AA62" s="214"/>
      <c r="AB62" s="214"/>
      <c r="AC62" s="214"/>
      <c r="AD62" s="214"/>
      <c r="AE62" s="214"/>
      <c r="AF62" s="214"/>
      <c r="AG62" s="214" t="s">
        <v>105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x14ac:dyDescent="0.2">
      <c r="A63" s="241" t="s">
        <v>95</v>
      </c>
      <c r="B63" s="242" t="s">
        <v>68</v>
      </c>
      <c r="C63" s="257" t="s">
        <v>28</v>
      </c>
      <c r="D63" s="243"/>
      <c r="E63" s="244"/>
      <c r="F63" s="245"/>
      <c r="G63" s="246">
        <f>SUMIF(AG64:AG66,"&lt;&gt;NOR",G64:G66)</f>
        <v>0</v>
      </c>
      <c r="H63" s="240"/>
      <c r="I63" s="240">
        <f>SUM(I64:I66)</f>
        <v>0</v>
      </c>
      <c r="J63" s="240"/>
      <c r="K63" s="240">
        <f>SUM(K64:K66)</f>
        <v>0</v>
      </c>
      <c r="L63" s="240"/>
      <c r="M63" s="240">
        <f>SUM(M64:M66)</f>
        <v>0</v>
      </c>
      <c r="N63" s="240"/>
      <c r="O63" s="240">
        <f>SUM(O64:O66)</f>
        <v>0</v>
      </c>
      <c r="P63" s="240"/>
      <c r="Q63" s="240">
        <f>SUM(Q64:Q66)</f>
        <v>0</v>
      </c>
      <c r="R63" s="240"/>
      <c r="S63" s="240"/>
      <c r="T63" s="240"/>
      <c r="U63" s="240"/>
      <c r="V63" s="240">
        <f>SUM(V64:V66)</f>
        <v>0</v>
      </c>
      <c r="W63" s="240"/>
      <c r="X63" s="240"/>
      <c r="AG63" t="s">
        <v>96</v>
      </c>
    </row>
    <row r="64" spans="1:60" outlineLevel="1" x14ac:dyDescent="0.2">
      <c r="A64" s="247">
        <v>15</v>
      </c>
      <c r="B64" s="248" t="s">
        <v>177</v>
      </c>
      <c r="C64" s="258" t="s">
        <v>178</v>
      </c>
      <c r="D64" s="249" t="s">
        <v>179</v>
      </c>
      <c r="E64" s="250">
        <v>1</v>
      </c>
      <c r="F64" s="251"/>
      <c r="G64" s="252">
        <f>ROUND(E64*F64,2)</f>
        <v>0</v>
      </c>
      <c r="H64" s="234"/>
      <c r="I64" s="233">
        <f>ROUND(E64*H64,2)</f>
        <v>0</v>
      </c>
      <c r="J64" s="234"/>
      <c r="K64" s="233">
        <f>ROUND(E64*J64,2)</f>
        <v>0</v>
      </c>
      <c r="L64" s="233">
        <v>21</v>
      </c>
      <c r="M64" s="233">
        <f>G64*(1+L64/100)</f>
        <v>0</v>
      </c>
      <c r="N64" s="233">
        <v>0</v>
      </c>
      <c r="O64" s="233">
        <f>ROUND(E64*N64,2)</f>
        <v>0</v>
      </c>
      <c r="P64" s="233">
        <v>0</v>
      </c>
      <c r="Q64" s="233">
        <f>ROUND(E64*P64,2)</f>
        <v>0</v>
      </c>
      <c r="R64" s="233"/>
      <c r="S64" s="233" t="s">
        <v>138</v>
      </c>
      <c r="T64" s="233" t="s">
        <v>101</v>
      </c>
      <c r="U64" s="233">
        <v>0</v>
      </c>
      <c r="V64" s="233">
        <f>ROUND(E64*U64,2)</f>
        <v>0</v>
      </c>
      <c r="W64" s="233"/>
      <c r="X64" s="233" t="s">
        <v>180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181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ht="22.5" outlineLevel="1" x14ac:dyDescent="0.2">
      <c r="A65" s="231"/>
      <c r="B65" s="232"/>
      <c r="C65" s="259" t="s">
        <v>182</v>
      </c>
      <c r="D65" s="253"/>
      <c r="E65" s="253"/>
      <c r="F65" s="253"/>
      <c r="G65" s="25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105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54" t="str">
        <f>C65</f>
        <v>/náklady na vyhotovení dokumentace skutečného provedení stavby a její předání objednateli v požadované formě a požadovaném počtu/</v>
      </c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47">
        <v>16</v>
      </c>
      <c r="B66" s="248" t="s">
        <v>183</v>
      </c>
      <c r="C66" s="258" t="s">
        <v>184</v>
      </c>
      <c r="D66" s="249" t="s">
        <v>179</v>
      </c>
      <c r="E66" s="250">
        <v>1</v>
      </c>
      <c r="F66" s="251"/>
      <c r="G66" s="252">
        <f>ROUND(E66*F66,2)</f>
        <v>0</v>
      </c>
      <c r="H66" s="234"/>
      <c r="I66" s="233">
        <f>ROUND(E66*H66,2)</f>
        <v>0</v>
      </c>
      <c r="J66" s="234"/>
      <c r="K66" s="233">
        <f>ROUND(E66*J66,2)</f>
        <v>0</v>
      </c>
      <c r="L66" s="233">
        <v>21</v>
      </c>
      <c r="M66" s="233">
        <f>G66*(1+L66/100)</f>
        <v>0</v>
      </c>
      <c r="N66" s="233">
        <v>0</v>
      </c>
      <c r="O66" s="233">
        <f>ROUND(E66*N66,2)</f>
        <v>0</v>
      </c>
      <c r="P66" s="233">
        <v>0</v>
      </c>
      <c r="Q66" s="233">
        <f>ROUND(E66*P66,2)</f>
        <v>0</v>
      </c>
      <c r="R66" s="233"/>
      <c r="S66" s="233" t="s">
        <v>100</v>
      </c>
      <c r="T66" s="233" t="s">
        <v>101</v>
      </c>
      <c r="U66" s="233">
        <v>0</v>
      </c>
      <c r="V66" s="233">
        <f>ROUND(E66*U66,2)</f>
        <v>0</v>
      </c>
      <c r="W66" s="233"/>
      <c r="X66" s="233" t="s">
        <v>180</v>
      </c>
      <c r="Y66" s="214"/>
      <c r="Z66" s="214"/>
      <c r="AA66" s="214"/>
      <c r="AB66" s="214"/>
      <c r="AC66" s="214"/>
      <c r="AD66" s="214"/>
      <c r="AE66" s="214"/>
      <c r="AF66" s="214"/>
      <c r="AG66" s="214" t="s">
        <v>181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x14ac:dyDescent="0.2">
      <c r="A67" s="3"/>
      <c r="B67" s="4"/>
      <c r="C67" s="263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AE67">
        <v>15</v>
      </c>
      <c r="AF67">
        <v>21</v>
      </c>
      <c r="AG67" t="s">
        <v>82</v>
      </c>
    </row>
    <row r="68" spans="1:60" x14ac:dyDescent="0.2">
      <c r="A68" s="217"/>
      <c r="B68" s="218" t="s">
        <v>30</v>
      </c>
      <c r="C68" s="264"/>
      <c r="D68" s="219"/>
      <c r="E68" s="220"/>
      <c r="F68" s="220"/>
      <c r="G68" s="256">
        <f>G8+G35+G45+G60+G63</f>
        <v>0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AE68">
        <f>SUMIF(L7:L66,AE67,G7:G66)</f>
        <v>0</v>
      </c>
      <c r="AF68">
        <f>SUMIF(L7:L66,AF67,G7:G66)</f>
        <v>0</v>
      </c>
      <c r="AG68" t="s">
        <v>185</v>
      </c>
    </row>
    <row r="69" spans="1:60" x14ac:dyDescent="0.2">
      <c r="A69" s="3"/>
      <c r="B69" s="4"/>
      <c r="C69" s="263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60" x14ac:dyDescent="0.2">
      <c r="A70" s="3"/>
      <c r="B70" s="4"/>
      <c r="C70" s="263"/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60" x14ac:dyDescent="0.2">
      <c r="A71" s="221" t="s">
        <v>186</v>
      </c>
      <c r="B71" s="221"/>
      <c r="C71" s="265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60" x14ac:dyDescent="0.2">
      <c r="A72" s="222"/>
      <c r="B72" s="223"/>
      <c r="C72" s="266"/>
      <c r="D72" s="223"/>
      <c r="E72" s="223"/>
      <c r="F72" s="223"/>
      <c r="G72" s="224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AG72" t="s">
        <v>187</v>
      </c>
    </row>
    <row r="73" spans="1:60" x14ac:dyDescent="0.2">
      <c r="A73" s="225"/>
      <c r="B73" s="226"/>
      <c r="C73" s="267"/>
      <c r="D73" s="226"/>
      <c r="E73" s="226"/>
      <c r="F73" s="226"/>
      <c r="G73" s="227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60" x14ac:dyDescent="0.2">
      <c r="A74" s="225"/>
      <c r="B74" s="226"/>
      <c r="C74" s="267"/>
      <c r="D74" s="226"/>
      <c r="E74" s="226"/>
      <c r="F74" s="226"/>
      <c r="G74" s="227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60" x14ac:dyDescent="0.2">
      <c r="A75" s="225"/>
      <c r="B75" s="226"/>
      <c r="C75" s="267"/>
      <c r="D75" s="226"/>
      <c r="E75" s="226"/>
      <c r="F75" s="226"/>
      <c r="G75" s="227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60" x14ac:dyDescent="0.2">
      <c r="A76" s="228"/>
      <c r="B76" s="229"/>
      <c r="C76" s="268"/>
      <c r="D76" s="229"/>
      <c r="E76" s="229"/>
      <c r="F76" s="229"/>
      <c r="G76" s="230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">
      <c r="A77" s="3"/>
      <c r="B77" s="4"/>
      <c r="C77" s="263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60" x14ac:dyDescent="0.2">
      <c r="C78" s="269"/>
      <c r="D78" s="10"/>
      <c r="AG78" t="s">
        <v>189</v>
      </c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8o6IJV0ljkdXzU3YTDmdNScFbmxAuL6nlolzq40qv16lNWECEOj/ZvUEt5zF84Q6q97hqwcTgVS+BLaBnWz+6g==" saltValue="lGhNT6xBtO+Gpz3SqYQC3g==" spinCount="100000" sheet="1"/>
  <mergeCells count="34">
    <mergeCell ref="C53:G53"/>
    <mergeCell ref="C55:G55"/>
    <mergeCell ref="C57:G57"/>
    <mergeCell ref="C59:G59"/>
    <mergeCell ref="C62:G62"/>
    <mergeCell ref="C65:G65"/>
    <mergeCell ref="C33:G33"/>
    <mergeCell ref="C37:G37"/>
    <mergeCell ref="C40:G40"/>
    <mergeCell ref="C43:G43"/>
    <mergeCell ref="C47:G47"/>
    <mergeCell ref="C50:G50"/>
    <mergeCell ref="C25:G25"/>
    <mergeCell ref="C26:G26"/>
    <mergeCell ref="C27:G27"/>
    <mergeCell ref="C28:G28"/>
    <mergeCell ref="C29:G29"/>
    <mergeCell ref="C30:G30"/>
    <mergeCell ref="C19:G19"/>
    <mergeCell ref="C20:G20"/>
    <mergeCell ref="C21:G21"/>
    <mergeCell ref="C22:G22"/>
    <mergeCell ref="C23:G23"/>
    <mergeCell ref="C24:G24"/>
    <mergeCell ref="A1:G1"/>
    <mergeCell ref="C2:G2"/>
    <mergeCell ref="C3:G3"/>
    <mergeCell ref="C4:G4"/>
    <mergeCell ref="A71:C71"/>
    <mergeCell ref="A72:G76"/>
    <mergeCell ref="C10:G10"/>
    <mergeCell ref="C13:G13"/>
    <mergeCell ref="C16:G16"/>
    <mergeCell ref="C17:G1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LinksUpToDate>false</LinksUpToDate>
  <SharedDoc>false</SharedDoc>
  <HyperlinksChanged>false</HyperlinksChanged>
</Properties>
</file>